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ec606cc5e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urnalier" sheetId="1" r:id="R93e17b373b094e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;[Red](#,##0.00)"/>
    <x:numFmt numFmtId="202" formatCode="#,##0.00;[Red](#,##0.00);&quot;—&quot;"/>
    <x:numFmt numFmtId="203" formatCode="0"/>
  </x:numFmts>
  <x:fonts count="5">
    <x:font>
      <x:sz val="11"/>
      <x:name val="Carlito"/>
    </x:font>
    <x:font>
      <x:sz val="11"/>
      <x:name val="Arial"/>
    </x:font>
    <x:font>
      <x:sz val="16"/>
      <x:name val="Arial"/>
    </x:font>
    <x:font>
      <x:sz val="11"/>
      <x:color rgb="FF174CBD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102E45"/>
      </x:patternFill>
    </x:fill>
    <x:fill>
      <x:patternFill patternType="solid">
        <x:fgColor rgb="FFE8F0F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2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1" fillId="4" borderId="0" xfId="0" applyNumberFormat="1" applyFont="1" applyFill="1" applyBorder="1"/>
    <x:xf numFmtId="203" fontId="1" fillId="4" borderId="0" xfId="0" applyNumberFormat="1" applyFont="1" applyFill="1" applyBorder="1"/>
  </x:cellXfs>
  <x:cellStyles count="1">
    <x:cellStyle name="Normal" xfId="0"/>
  </x:cellStyles>
  <x:dxfs count="1">
    <x:dxf>
      <x:font>
        <x:color rgb="FF9C25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9e7d90511419c" /><Relationship Type="http://schemas.openxmlformats.org/officeDocument/2006/relationships/theme" Target="/xl/theme/theme1.xml" Id="Rae5b980f39b7409d" /><Relationship Type="http://schemas.openxmlformats.org/officeDocument/2006/relationships/sharedStrings" Target="/xl/sharedStrings.xml" Id="R0fc7524272cb4e64" /><Relationship Type="http://schemas.openxmlformats.org/officeDocument/2006/relationships/worksheet" Target="/xl/worksheets/sheet1.xml" Id="R93e17b373b094e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4" customHeight="1">
      <x:c r="A1" s="2" t="str">
        <x:v>TRÉSORERIE JOURNALIÈRE SUR 30 JOURS</x:v>
      </x:c>
      <x:c r="B1" s="1"/>
      <x:c r="C1" s="1"/>
      <x:c r="D1" s="1"/>
      <x:c r="E1" s="1"/>
      <x:c r="F1" s="1"/>
    </x:row>
    <x:row r="2" ht="24" customHeight="1">
      <x:c r="A2" s="1" t="str">
        <x:v>Euros. Cellules jaunes à remplir. Exemple fictif à remplacer.</x:v>
      </x:c>
      <x:c r="B2" s="1"/>
      <x:c r="C2" s="1"/>
      <x:c r="D2" s="1"/>
      <x:c r="E2" s="1"/>
      <x:c r="F2" s="1"/>
    </x:row>
    <x:row r="3" ht="24" customHeight="1">
      <x:c r="A3" s="1"/>
      <x:c r="B3" s="1"/>
      <x:c r="C3" s="1"/>
      <x:c r="D3" s="1"/>
      <x:c r="E3" s="1"/>
      <x:c r="F3" s="1"/>
    </x:row>
    <x:row r="4" ht="24" customHeight="1">
      <x:c r="A4" s="1" t="str">
        <x:v>Premier jour</x:v>
      </x:c>
      <x:c r="B4" s="7" t="n">
        <x:v>46296.5</x:v>
      </x:c>
      <x:c r="C4" s="1"/>
      <x:c r="D4" s="1"/>
      <x:c r="E4" s="1"/>
      <x:c r="F4" s="1"/>
    </x:row>
    <x:row r="5" ht="24" customHeight="1">
      <x:c r="A5" s="1" t="str">
        <x:v>Solde initial (€)</x:v>
      </x:c>
      <x:c r="B5" s="8" t="n">
        <x:v>1000</x:v>
      </x:c>
      <x:c r="C5" s="1"/>
      <x:c r="D5" s="1"/>
      <x:c r="E5" s="1"/>
      <x:c r="F5" s="1"/>
    </x:row>
    <x:row r="6" ht="24" customHeight="1">
      <x:c r="A6" s="1"/>
      <x:c r="B6" s="1"/>
      <x:c r="C6" s="1"/>
      <x:c r="D6" s="1"/>
      <x:c r="E6" s="1"/>
      <x:c r="F6" s="1"/>
    </x:row>
    <x:row r="7" ht="24" customHeight="1">
      <x:c r="A7" s="1" t="str">
        <x:v>Saisir les entrées et sorties en positif. Plusieurs opérations : totaliser chaque jour.</x:v>
      </x:c>
      <x:c r="B7" s="1"/>
      <x:c r="C7" s="1"/>
      <x:c r="D7" s="1"/>
      <x:c r="E7" s="1"/>
      <x:c r="F7" s="1"/>
    </x:row>
    <x:row r="8" ht="38" customHeight="1">
      <x:c r="A8" s="13" t="str">
        <x:v>Date</x:v>
      </x:c>
      <x:c r="B8" s="13" t="str">
        <x:v>Note</x:v>
      </x:c>
      <x:c r="C8" s="13" t="str">
        <x:v>Encaissements (€)</x:v>
      </x:c>
      <x:c r="D8" s="13" t="str">
        <x:v>Décaissements (€)</x:v>
      </x:c>
      <x:c r="E8" s="13" t="str">
        <x:v>Variation (€)</x:v>
      </x:c>
      <x:c r="F8" s="13" t="str">
        <x:v>Solde fin de jour (€)</x:v>
      </x:c>
    </x:row>
    <x:row r="9" ht="24" customHeight="1">
      <x:c r="A9" s="3" t="n">
        <x:f>$B$4+0</x:f>
        <x:v>46296.5</x:v>
      </x:c>
      <x:c r="B9" s="10" t="str"/>
      <x:c r="C9" s="14" t="n">
        <x:v>0</x:v>
      </x:c>
      <x:c r="D9" s="14" t="n">
        <x:v>0</x:v>
      </x:c>
      <x:c r="E9" s="15" t="n">
        <x:f>ROUND(C9-D9,2)</x:f>
        <x:v>0</x:v>
      </x:c>
      <x:c r="F9" s="15" t="n">
        <x:f>ROUND($B$5+E9,2)</x:f>
        <x:v>1000</x:v>
      </x:c>
    </x:row>
    <x:row r="10" ht="24" customHeight="1">
      <x:c r="A10" s="3" t="n">
        <x:f>$B$4+1</x:f>
        <x:v>46297.5</x:v>
      </x:c>
      <x:c r="B10" s="10" t="str"/>
      <x:c r="C10" s="14" t="n">
        <x:v>0</x:v>
      </x:c>
      <x:c r="D10" s="14" t="n">
        <x:v>0</x:v>
      </x:c>
      <x:c r="E10" s="15" t="n">
        <x:f>ROUND(C10-D10,2)</x:f>
        <x:v>0</x:v>
      </x:c>
      <x:c r="F10" s="15" t="n">
        <x:f>ROUND(F9+E10,2)</x:f>
        <x:v>1000</x:v>
      </x:c>
    </x:row>
    <x:row r="11" ht="24" customHeight="1">
      <x:c r="A11" s="3" t="n">
        <x:f>$B$4+2</x:f>
        <x:v>46298.5</x:v>
      </x:c>
      <x:c r="B11" s="10" t="str"/>
      <x:c r="C11" s="14" t="n">
        <x:v>0</x:v>
      </x:c>
      <x:c r="D11" s="14" t="n">
        <x:v>0</x:v>
      </x:c>
      <x:c r="E11" s="15" t="n">
        <x:f>ROUND(C11-D11,2)</x:f>
        <x:v>0</x:v>
      </x:c>
      <x:c r="F11" s="15" t="n">
        <x:f>ROUND(F10+E11,2)</x:f>
        <x:v>1000</x:v>
      </x:c>
    </x:row>
    <x:row r="12" ht="24" customHeight="1">
      <x:c r="A12" s="3" t="n">
        <x:f>$B$4+3</x:f>
        <x:v>46299.5</x:v>
      </x:c>
      <x:c r="B12" s="10" t="str"/>
      <x:c r="C12" s="14" t="n">
        <x:v>0</x:v>
      </x:c>
      <x:c r="D12" s="14" t="n">
        <x:v>0</x:v>
      </x:c>
      <x:c r="E12" s="15" t="n">
        <x:f>ROUND(C12-D12,2)</x:f>
        <x:v>0</x:v>
      </x:c>
      <x:c r="F12" s="15" t="n">
        <x:f>ROUND(F11+E12,2)</x:f>
        <x:v>1000</x:v>
      </x:c>
    </x:row>
    <x:row r="13" ht="24" customHeight="1">
      <x:c r="A13" s="3" t="n">
        <x:f>$B$4+4</x:f>
        <x:v>46300.5</x:v>
      </x:c>
      <x:c r="B13" s="10" t="str">
        <x:v>Dépense fictive</x:v>
      </x:c>
      <x:c r="C13" s="14" t="n">
        <x:v>0</x:v>
      </x:c>
      <x:c r="D13" s="14" t="n">
        <x:v>1800</x:v>
      </x:c>
      <x:c r="E13" s="15" t="n">
        <x:f>ROUND(C13-D13,2)</x:f>
        <x:v>-1800</x:v>
      </x:c>
      <x:c r="F13" s="15" t="n">
        <x:f>ROUND(F12+E13,2)</x:f>
        <x:v>-800</x:v>
      </x:c>
    </x:row>
    <x:row r="14" ht="24" customHeight="1">
      <x:c r="A14" s="3" t="n">
        <x:f>$B$4+5</x:f>
        <x:v>46301.5</x:v>
      </x:c>
      <x:c r="B14" s="10" t="str"/>
      <x:c r="C14" s="14" t="n">
        <x:v>0</x:v>
      </x:c>
      <x:c r="D14" s="14" t="n">
        <x:v>0</x:v>
      </x:c>
      <x:c r="E14" s="15" t="n">
        <x:f>ROUND(C14-D14,2)</x:f>
        <x:v>0</x:v>
      </x:c>
      <x:c r="F14" s="15" t="n">
        <x:f>ROUND(F13+E14,2)</x:f>
        <x:v>-800</x:v>
      </x:c>
    </x:row>
    <x:row r="15" ht="24" customHeight="1">
      <x:c r="A15" s="3" t="n">
        <x:f>$B$4+6</x:f>
        <x:v>46302.5</x:v>
      </x:c>
      <x:c r="B15" s="10" t="str"/>
      <x:c r="C15" s="14" t="n">
        <x:v>0</x:v>
      </x:c>
      <x:c r="D15" s="14" t="n">
        <x:v>0</x:v>
      </x:c>
      <x:c r="E15" s="15" t="n">
        <x:f>ROUND(C15-D15,2)</x:f>
        <x:v>0</x:v>
      </x:c>
      <x:c r="F15" s="15" t="n">
        <x:f>ROUND(F14+E15,2)</x:f>
        <x:v>-800</x:v>
      </x:c>
    </x:row>
    <x:row r="16" ht="24" customHeight="1">
      <x:c r="A16" s="3" t="n">
        <x:f>$B$4+7</x:f>
        <x:v>46303.5</x:v>
      </x:c>
      <x:c r="B16" s="10" t="str"/>
      <x:c r="C16" s="14" t="n">
        <x:v>0</x:v>
      </x:c>
      <x:c r="D16" s="14" t="n">
        <x:v>0</x:v>
      </x:c>
      <x:c r="E16" s="15" t="n">
        <x:f>ROUND(C16-D16,2)</x:f>
        <x:v>0</x:v>
      </x:c>
      <x:c r="F16" s="15" t="n">
        <x:f>ROUND(F15+E16,2)</x:f>
        <x:v>-800</x:v>
      </x:c>
    </x:row>
    <x:row r="17" ht="24" customHeight="1">
      <x:c r="A17" s="3" t="n">
        <x:f>$B$4+8</x:f>
        <x:v>46304.5</x:v>
      </x:c>
      <x:c r="B17" s="10" t="str"/>
      <x:c r="C17" s="14" t="n">
        <x:v>0</x:v>
      </x:c>
      <x:c r="D17" s="14" t="n">
        <x:v>0</x:v>
      </x:c>
      <x:c r="E17" s="15" t="n">
        <x:f>ROUND(C17-D17,2)</x:f>
        <x:v>0</x:v>
      </x:c>
      <x:c r="F17" s="15" t="n">
        <x:f>ROUND(F16+E17,2)</x:f>
        <x:v>-800</x:v>
      </x:c>
    </x:row>
    <x:row r="18" ht="24" customHeight="1">
      <x:c r="A18" s="3" t="n">
        <x:f>$B$4+9</x:f>
        <x:v>46305.5</x:v>
      </x:c>
      <x:c r="B18" s="10" t="str"/>
      <x:c r="C18" s="14" t="n">
        <x:v>0</x:v>
      </x:c>
      <x:c r="D18" s="14" t="n">
        <x:v>0</x:v>
      </x:c>
      <x:c r="E18" s="15" t="n">
        <x:f>ROUND(C18-D18,2)</x:f>
        <x:v>0</x:v>
      </x:c>
      <x:c r="F18" s="15" t="n">
        <x:f>ROUND(F17+E18,2)</x:f>
        <x:v>-800</x:v>
      </x:c>
    </x:row>
    <x:row r="19" ht="24" customHeight="1">
      <x:c r="A19" s="3" t="n">
        <x:f>$B$4+10</x:f>
        <x:v>46306.5</x:v>
      </x:c>
      <x:c r="B19" s="10" t="str"/>
      <x:c r="C19" s="14" t="n">
        <x:v>0</x:v>
      </x:c>
      <x:c r="D19" s="14" t="n">
        <x:v>0</x:v>
      </x:c>
      <x:c r="E19" s="15" t="n">
        <x:f>ROUND(C19-D19,2)</x:f>
        <x:v>0</x:v>
      </x:c>
      <x:c r="F19" s="15" t="n">
        <x:f>ROUND(F18+E19,2)</x:f>
        <x:v>-800</x:v>
      </x:c>
    </x:row>
    <x:row r="20" ht="24" customHeight="1">
      <x:c r="A20" s="3" t="n">
        <x:f>$B$4+11</x:f>
        <x:v>46307.5</x:v>
      </x:c>
      <x:c r="B20" s="10" t="str"/>
      <x:c r="C20" s="14" t="n">
        <x:v>0</x:v>
      </x:c>
      <x:c r="D20" s="14" t="n">
        <x:v>0</x:v>
      </x:c>
      <x:c r="E20" s="15" t="n">
        <x:f>ROUND(C20-D20,2)</x:f>
        <x:v>0</x:v>
      </x:c>
      <x:c r="F20" s="15" t="n">
        <x:f>ROUND(F19+E20,2)</x:f>
        <x:v>-800</x:v>
      </x:c>
    </x:row>
    <x:row r="21" ht="24" customHeight="1">
      <x:c r="A21" s="3" t="n">
        <x:f>$B$4+12</x:f>
        <x:v>46308.5</x:v>
      </x:c>
      <x:c r="B21" s="10" t="str"/>
      <x:c r="C21" s="14" t="n">
        <x:v>0</x:v>
      </x:c>
      <x:c r="D21" s="14" t="n">
        <x:v>0</x:v>
      </x:c>
      <x:c r="E21" s="15" t="n">
        <x:f>ROUND(C21-D21,2)</x:f>
        <x:v>0</x:v>
      </x:c>
      <x:c r="F21" s="15" t="n">
        <x:f>ROUND(F20+E21,2)</x:f>
        <x:v>-800</x:v>
      </x:c>
    </x:row>
    <x:row r="22" ht="24" customHeight="1">
      <x:c r="A22" s="3" t="n">
        <x:f>$B$4+13</x:f>
        <x:v>46309.5</x:v>
      </x:c>
      <x:c r="B22" s="10" t="str"/>
      <x:c r="C22" s="14" t="n">
        <x:v>0</x:v>
      </x:c>
      <x:c r="D22" s="14" t="n">
        <x:v>0</x:v>
      </x:c>
      <x:c r="E22" s="15" t="n">
        <x:f>ROUND(C22-D22,2)</x:f>
        <x:v>0</x:v>
      </x:c>
      <x:c r="F22" s="15" t="n">
        <x:f>ROUND(F21+E22,2)</x:f>
        <x:v>-800</x:v>
      </x:c>
    </x:row>
    <x:row r="23" ht="24" customHeight="1">
      <x:c r="A23" s="3" t="n">
        <x:f>$B$4+14</x:f>
        <x:v>46310.5</x:v>
      </x:c>
      <x:c r="B23" s="10" t="str"/>
      <x:c r="C23" s="14" t="n">
        <x:v>0</x:v>
      </x:c>
      <x:c r="D23" s="14" t="n">
        <x:v>0</x:v>
      </x:c>
      <x:c r="E23" s="15" t="n">
        <x:f>ROUND(C23-D23,2)</x:f>
        <x:v>0</x:v>
      </x:c>
      <x:c r="F23" s="15" t="n">
        <x:f>ROUND(F22+E23,2)</x:f>
        <x:v>-800</x:v>
      </x:c>
    </x:row>
    <x:row r="24" ht="24" customHeight="1">
      <x:c r="A24" s="3" t="n">
        <x:f>$B$4+15</x:f>
        <x:v>46311.5</x:v>
      </x:c>
      <x:c r="B24" s="10" t="str"/>
      <x:c r="C24" s="14" t="n">
        <x:v>0</x:v>
      </x:c>
      <x:c r="D24" s="14" t="n">
        <x:v>0</x:v>
      </x:c>
      <x:c r="E24" s="15" t="n">
        <x:f>ROUND(C24-D24,2)</x:f>
        <x:v>0</x:v>
      </x:c>
      <x:c r="F24" s="15" t="n">
        <x:f>ROUND(F23+E24,2)</x:f>
        <x:v>-800</x:v>
      </x:c>
    </x:row>
    <x:row r="25" ht="24" customHeight="1">
      <x:c r="A25" s="3" t="n">
        <x:f>$B$4+16</x:f>
        <x:v>46312.5</x:v>
      </x:c>
      <x:c r="B25" s="10" t="str"/>
      <x:c r="C25" s="14" t="n">
        <x:v>0</x:v>
      </x:c>
      <x:c r="D25" s="14" t="n">
        <x:v>0</x:v>
      </x:c>
      <x:c r="E25" s="15" t="n">
        <x:f>ROUND(C25-D25,2)</x:f>
        <x:v>0</x:v>
      </x:c>
      <x:c r="F25" s="15" t="n">
        <x:f>ROUND(F24+E25,2)</x:f>
        <x:v>-800</x:v>
      </x:c>
    </x:row>
    <x:row r="26" ht="24" customHeight="1">
      <x:c r="A26" s="3" t="n">
        <x:f>$B$4+17</x:f>
        <x:v>46313.5</x:v>
      </x:c>
      <x:c r="B26" s="10" t="str"/>
      <x:c r="C26" s="14" t="n">
        <x:v>0</x:v>
      </x:c>
      <x:c r="D26" s="14" t="n">
        <x:v>0</x:v>
      </x:c>
      <x:c r="E26" s="15" t="n">
        <x:f>ROUND(C26-D26,2)</x:f>
        <x:v>0</x:v>
      </x:c>
      <x:c r="F26" s="15" t="n">
        <x:f>ROUND(F25+E26,2)</x:f>
        <x:v>-800</x:v>
      </x:c>
    </x:row>
    <x:row r="27" ht="24" customHeight="1">
      <x:c r="A27" s="3" t="n">
        <x:f>$B$4+18</x:f>
        <x:v>46314.5</x:v>
      </x:c>
      <x:c r="B27" s="10" t="str"/>
      <x:c r="C27" s="14" t="n">
        <x:v>0</x:v>
      </x:c>
      <x:c r="D27" s="14" t="n">
        <x:v>0</x:v>
      </x:c>
      <x:c r="E27" s="15" t="n">
        <x:f>ROUND(C27-D27,2)</x:f>
        <x:v>0</x:v>
      </x:c>
      <x:c r="F27" s="15" t="n">
        <x:f>ROUND(F26+E27,2)</x:f>
        <x:v>-800</x:v>
      </x:c>
    </x:row>
    <x:row r="28" ht="24" customHeight="1">
      <x:c r="A28" s="3" t="n">
        <x:f>$B$4+19</x:f>
        <x:v>46315.5</x:v>
      </x:c>
      <x:c r="B28" s="10" t="str">
        <x:v>Encaissement fictif</x:v>
      </x:c>
      <x:c r="C28" s="14" t="n">
        <x:v>2500</x:v>
      </x:c>
      <x:c r="D28" s="14" t="n">
        <x:v>0</x:v>
      </x:c>
      <x:c r="E28" s="15" t="n">
        <x:f>ROUND(C28-D28,2)</x:f>
        <x:v>2500</x:v>
      </x:c>
      <x:c r="F28" s="15" t="n">
        <x:f>ROUND(F27+E28,2)</x:f>
        <x:v>1700</x:v>
      </x:c>
    </x:row>
    <x:row r="29" ht="24" customHeight="1">
      <x:c r="A29" s="3" t="n">
        <x:f>$B$4+20</x:f>
        <x:v>46316.5</x:v>
      </x:c>
      <x:c r="B29" s="10" t="str"/>
      <x:c r="C29" s="14" t="n">
        <x:v>0</x:v>
      </x:c>
      <x:c r="D29" s="14" t="n">
        <x:v>0</x:v>
      </x:c>
      <x:c r="E29" s="15" t="n">
        <x:f>ROUND(C29-D29,2)</x:f>
        <x:v>0</x:v>
      </x:c>
      <x:c r="F29" s="15" t="n">
        <x:f>ROUND(F28+E29,2)</x:f>
        <x:v>1700</x:v>
      </x:c>
    </x:row>
    <x:row r="30" ht="24" customHeight="1">
      <x:c r="A30" s="3" t="n">
        <x:f>$B$4+21</x:f>
        <x:v>46317.5</x:v>
      </x:c>
      <x:c r="B30" s="10" t="str"/>
      <x:c r="C30" s="14" t="n">
        <x:v>0</x:v>
      </x:c>
      <x:c r="D30" s="14" t="n">
        <x:v>0</x:v>
      </x:c>
      <x:c r="E30" s="15" t="n">
        <x:f>ROUND(C30-D30,2)</x:f>
        <x:v>0</x:v>
      </x:c>
      <x:c r="F30" s="15" t="n">
        <x:f>ROUND(F29+E30,2)</x:f>
        <x:v>1700</x:v>
      </x:c>
    </x:row>
    <x:row r="31" ht="24" customHeight="1">
      <x:c r="A31" s="3" t="n">
        <x:f>$B$4+22</x:f>
        <x:v>46318.5</x:v>
      </x:c>
      <x:c r="B31" s="10" t="str"/>
      <x:c r="C31" s="14" t="n">
        <x:v>0</x:v>
      </x:c>
      <x:c r="D31" s="14" t="n">
        <x:v>0</x:v>
      </x:c>
      <x:c r="E31" s="15" t="n">
        <x:f>ROUND(C31-D31,2)</x:f>
        <x:v>0</x:v>
      </x:c>
      <x:c r="F31" s="15" t="n">
        <x:f>ROUND(F30+E31,2)</x:f>
        <x:v>1700</x:v>
      </x:c>
    </x:row>
    <x:row r="32" ht="24" customHeight="1">
      <x:c r="A32" s="3" t="n">
        <x:f>$B$4+23</x:f>
        <x:v>46319.5</x:v>
      </x:c>
      <x:c r="B32" s="10" t="str"/>
      <x:c r="C32" s="14" t="n">
        <x:v>0</x:v>
      </x:c>
      <x:c r="D32" s="14" t="n">
        <x:v>0</x:v>
      </x:c>
      <x:c r="E32" s="15" t="n">
        <x:f>ROUND(C32-D32,2)</x:f>
        <x:v>0</x:v>
      </x:c>
      <x:c r="F32" s="15" t="n">
        <x:f>ROUND(F31+E32,2)</x:f>
        <x:v>1700</x:v>
      </x:c>
    </x:row>
    <x:row r="33" ht="24" customHeight="1">
      <x:c r="A33" s="3" t="n">
        <x:f>$B$4+24</x:f>
        <x:v>46320.5</x:v>
      </x:c>
      <x:c r="B33" s="10" t="str"/>
      <x:c r="C33" s="14" t="n">
        <x:v>0</x:v>
      </x:c>
      <x:c r="D33" s="14" t="n">
        <x:v>0</x:v>
      </x:c>
      <x:c r="E33" s="15" t="n">
        <x:f>ROUND(C33-D33,2)</x:f>
        <x:v>0</x:v>
      </x:c>
      <x:c r="F33" s="15" t="n">
        <x:f>ROUND(F32+E33,2)</x:f>
        <x:v>1700</x:v>
      </x:c>
    </x:row>
    <x:row r="34" ht="24" customHeight="1">
      <x:c r="A34" s="3" t="n">
        <x:f>$B$4+25</x:f>
        <x:v>46321.5</x:v>
      </x:c>
      <x:c r="B34" s="10" t="str"/>
      <x:c r="C34" s="14" t="n">
        <x:v>0</x:v>
      </x:c>
      <x:c r="D34" s="14" t="n">
        <x:v>0</x:v>
      </x:c>
      <x:c r="E34" s="15" t="n">
        <x:f>ROUND(C34-D34,2)</x:f>
        <x:v>0</x:v>
      </x:c>
      <x:c r="F34" s="15" t="n">
        <x:f>ROUND(F33+E34,2)</x:f>
        <x:v>1700</x:v>
      </x:c>
    </x:row>
    <x:row r="35" ht="24" customHeight="1">
      <x:c r="A35" s="3" t="n">
        <x:f>$B$4+26</x:f>
        <x:v>46322.5</x:v>
      </x:c>
      <x:c r="B35" s="10" t="str"/>
      <x:c r="C35" s="14" t="n">
        <x:v>0</x:v>
      </x:c>
      <x:c r="D35" s="14" t="n">
        <x:v>0</x:v>
      </x:c>
      <x:c r="E35" s="15" t="n">
        <x:f>ROUND(C35-D35,2)</x:f>
        <x:v>0</x:v>
      </x:c>
      <x:c r="F35" s="15" t="n">
        <x:f>ROUND(F34+E35,2)</x:f>
        <x:v>1700</x:v>
      </x:c>
    </x:row>
    <x:row r="36" ht="24" customHeight="1">
      <x:c r="A36" s="3" t="n">
        <x:f>$B$4+27</x:f>
        <x:v>46323.5</x:v>
      </x:c>
      <x:c r="B36" s="10" t="str"/>
      <x:c r="C36" s="14" t="n">
        <x:v>0</x:v>
      </x:c>
      <x:c r="D36" s="14" t="n">
        <x:v>0</x:v>
      </x:c>
      <x:c r="E36" s="15" t="n">
        <x:f>ROUND(C36-D36,2)</x:f>
        <x:v>0</x:v>
      </x:c>
      <x:c r="F36" s="15" t="n">
        <x:f>ROUND(F35+E36,2)</x:f>
        <x:v>1700</x:v>
      </x:c>
    </x:row>
    <x:row r="37" ht="24" customHeight="1">
      <x:c r="A37" s="3" t="n">
        <x:f>$B$4+28</x:f>
        <x:v>46324.5</x:v>
      </x:c>
      <x:c r="B37" s="10" t="str"/>
      <x:c r="C37" s="14" t="n">
        <x:v>0</x:v>
      </x:c>
      <x:c r="D37" s="14" t="n">
        <x:v>0</x:v>
      </x:c>
      <x:c r="E37" s="15" t="n">
        <x:f>ROUND(C37-D37,2)</x:f>
        <x:v>0</x:v>
      </x:c>
      <x:c r="F37" s="15" t="n">
        <x:f>ROUND(F36+E37,2)</x:f>
        <x:v>1700</x:v>
      </x:c>
    </x:row>
    <x:row r="38" ht="24" customHeight="1">
      <x:c r="A38" s="3" t="n">
        <x:f>$B$4+29</x:f>
        <x:v>46325.5</x:v>
      </x:c>
      <x:c r="B38" s="10" t="str"/>
      <x:c r="C38" s="14" t="n">
        <x:v>0</x:v>
      </x:c>
      <x:c r="D38" s="14" t="n">
        <x:v>0</x:v>
      </x:c>
      <x:c r="E38" s="15" t="n">
        <x:f>ROUND(C38-D38,2)</x:f>
        <x:v>0</x:v>
      </x:c>
      <x:c r="F38" s="15" t="n">
        <x:f>ROUND(F37+E38,2)</x:f>
        <x:v>1700</x:v>
      </x:c>
    </x:row>
    <x:row r="39" ht="24" customHeight="1">
      <x:c r="A39" s="1"/>
      <x:c r="B39" s="1"/>
      <x:c r="C39" s="1"/>
      <x:c r="D39" s="1"/>
      <x:c r="E39" s="1"/>
      <x:c r="F39" s="1"/>
    </x:row>
    <x:row r="40" ht="38" customHeight="1">
      <x:c r="A40" s="17" t="str">
        <x:v>Solde final (€)</x:v>
      </x:c>
      <x:c r="B40" s="18" t="n">
        <x:f>F38</x:f>
        <x:v>1700</x:v>
      </x:c>
      <x:c r="C40" s="1"/>
      <x:c r="D40" s="1"/>
      <x:c r="E40" s="1"/>
      <x:c r="F40" s="1"/>
    </x:row>
    <x:row r="41" ht="38" customHeight="1">
      <x:c r="A41" s="17" t="str">
        <x:v>Minimum en fin de jour (€)</x:v>
      </x:c>
      <x:c r="B41" s="18" t="n">
        <x:f>MIN(F9:F38)</x:f>
        <x:v>-800</x:v>
      </x:c>
      <x:c r="C41" s="1"/>
      <x:c r="D41" s="1"/>
      <x:c r="E41" s="1"/>
      <x:c r="F41" s="1"/>
    </x:row>
    <x:row r="42" ht="38" customHeight="1">
      <x:c r="A42" s="17" t="str">
        <x:v>Jours de fin négative</x:v>
      </x:c>
      <x:c r="B42" s="19" t="n">
        <x:f>COUNTIF(F9:F38,"&lt;0")</x:f>
        <x:v>15</x:v>
      </x:c>
      <x:c r="C42" s="1"/>
      <x:c r="D42" s="1"/>
      <x:c r="E42" s="1"/>
      <x:c r="F42" s="1"/>
    </x:row>
    <x:row r="43" ht="38" customHeight="1">
      <x:c r="A43" s="17" t="str">
        <x:v>Total des entrées (€)</x:v>
      </x:c>
      <x:c r="B43" s="18" t="n">
        <x:f>SUM(C9:C38)</x:f>
        <x:v>2500</x:v>
      </x:c>
      <x:c r="C43" s="1"/>
      <x:c r="D43" s="1"/>
      <x:c r="E43" s="1"/>
      <x:c r="F43" s="1"/>
    </x:row>
    <x:row r="44" ht="38" customHeight="1">
      <x:c r="A44" s="17" t="str">
        <x:v>Total des sorties (€)</x:v>
      </x:c>
      <x:c r="B44" s="18" t="n">
        <x:f>SUM(D9:D38)</x:f>
        <x:v>1800</x:v>
      </x:c>
      <x:c r="C44" s="1"/>
      <x:c r="D44" s="1"/>
      <x:c r="E44" s="1"/>
      <x:c r="F44" s="1"/>
    </x:row>
    <x:row r="45" ht="24" customHeight="1">
      <x:c r="A45" s="1"/>
      <x:c r="B45" s="1"/>
      <x:c r="C45" s="1"/>
      <x:c r="D45" s="1"/>
      <x:c r="E45" s="1"/>
      <x:c r="F45" s="1"/>
    </x:row>
    <x:row r="46" ht="24" customHeight="1">
      <x:c r="A46" s="1" t="str">
        <x:v>Solde initial : avant le premier jour. Ne pas recompter les mouvements déjà inclus dans ce solde.</x:v>
      </x:c>
      <x:c r="B46" s="1"/>
      <x:c r="C46" s="1"/>
      <x:c r="D46" s="1"/>
      <x:c r="E46" s="1"/>
      <x:c r="F46" s="1"/>
    </x:row>
    <x:row r="47" ht="24" customHeight="1">
      <x:c r="A47" s="1" t="str">
        <x:v>Changer B4 décale les dates, pas les opérations. Replacer vos flux selon leurs dates attendues.</x:v>
      </x:c>
      <x:c r="B47" s="1"/>
      <x:c r="C47" s="1"/>
      <x:c r="D47" s="1"/>
      <x:c r="E47" s="1"/>
      <x:c r="F47" s="1"/>
    </x:row>
    <x:row r="48" ht="24" customHeight="1">
      <x:c r="A48" s="1" t="str">
        <x:v>30 jours calendaires ; pas de connexion bancaire, de rapprochement automatique ni de détail intrajournalier.</x:v>
      </x:c>
      <x:c r="B48" s="1"/>
      <x:c r="C48" s="1"/>
      <x:c r="D48" s="1"/>
      <x:c r="E48" s="1"/>
      <x:c r="F48" s="1"/>
    </x:row>
    <x:row r="50">
      <x:c r="A50" t="str">
        <x:v>Mode d’emploi : https://gestion-tresorerie.com/tableau-tresorerie-journalier/</x:v>
      </x:c>
    </x:row>
    <x:row r="51">
      <x:c r="A51" t="str">
        <x:v>Modèle Gestion Trésorerie, 23 septembre 2026. Formules A, E, F et synthèse à conserver.</x:v>
      </x:c>
    </x:row>
  </x:sheetData>
  <x:conditionalFormatting sqref="F9:F38">
    <x:cfRule type="cellIs" dxfId="0" priority="1" operator="lessThan">
      <x:formula>0</x:formula>
    </x:cfRule>
  </x:conditionalFormatting>
  <x:pageMargins left="0.7" right="0.7" top="0.75" bottom="0.75" header="0.3" footer="0.3"/>
</x:worksheet>
</file>